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Лист1!$A$12:$AB$12</definedName>
    <definedName name="_xlnm.Print_Titles" localSheetId="0">Лист1!$12:$12</definedName>
    <definedName name="_xlnm.Print_Area" localSheetId="0">Лист1!$A$1:$AB$68</definedName>
  </definedNames>
  <calcPr calcId="152511"/>
</workbook>
</file>

<file path=xl/calcChain.xml><?xml version="1.0" encoding="utf-8"?>
<calcChain xmlns="http://schemas.openxmlformats.org/spreadsheetml/2006/main">
  <c r="W30" i="1" l="1"/>
  <c r="W40" i="1"/>
  <c r="W21" i="1"/>
  <c r="AA66" i="1" l="1"/>
  <c r="AA64" i="1"/>
  <c r="AA62" i="1"/>
  <c r="AA60" i="1"/>
  <c r="AA58" i="1"/>
  <c r="AA56" i="1"/>
  <c r="AA54" i="1"/>
  <c r="AA52" i="1"/>
  <c r="AA50" i="1"/>
  <c r="AA48" i="1"/>
  <c r="AA46" i="1"/>
  <c r="AA44" i="1"/>
  <c r="AA42" i="1"/>
  <c r="AA40" i="1"/>
  <c r="AA38" i="1"/>
  <c r="AA32" i="1"/>
  <c r="AA30" i="1"/>
  <c r="X27" i="1"/>
  <c r="Y27" i="1"/>
  <c r="Z27" i="1"/>
  <c r="AA25" i="1"/>
  <c r="AA21" i="1"/>
  <c r="Z50" i="1"/>
  <c r="Y50" i="1"/>
  <c r="Z34" i="1"/>
  <c r="Y34" i="1"/>
  <c r="Z18" i="1"/>
  <c r="Z13" i="1" s="1"/>
  <c r="Y18" i="1"/>
  <c r="Y13" i="1" s="1"/>
  <c r="AA16" i="1" l="1"/>
  <c r="X50" i="1" l="1"/>
  <c r="W56" i="1" l="1"/>
  <c r="W58" i="1"/>
  <c r="W54" i="1"/>
  <c r="W32" i="1"/>
  <c r="V58" i="1" l="1"/>
  <c r="V64" i="1"/>
  <c r="V56" i="1"/>
  <c r="V42" i="1"/>
  <c r="V40" i="1"/>
  <c r="V32" i="1"/>
  <c r="T34" i="1" l="1"/>
  <c r="X34" i="1" l="1"/>
  <c r="W34" i="1"/>
  <c r="AA34" i="1" s="1"/>
  <c r="V54" i="1" l="1"/>
  <c r="U58" i="1" l="1"/>
  <c r="U48" i="1"/>
  <c r="U46" i="1"/>
  <c r="U44" i="1"/>
  <c r="U42" i="1"/>
  <c r="U40" i="1" l="1"/>
  <c r="U32" i="1"/>
  <c r="U30" i="1"/>
  <c r="W27" i="1" l="1"/>
  <c r="AA27" i="1" s="1"/>
  <c r="V34" i="1" l="1"/>
  <c r="U34" i="1"/>
  <c r="U27" i="1" l="1"/>
  <c r="V27" i="1"/>
  <c r="T27" i="1"/>
  <c r="U18" i="1"/>
  <c r="V18" i="1"/>
  <c r="W18" i="1"/>
  <c r="X18" i="1"/>
  <c r="T18" i="1"/>
  <c r="AA18" i="1" l="1"/>
  <c r="X13" i="1"/>
  <c r="W13" i="1"/>
  <c r="AA13" i="1" s="1"/>
  <c r="T13" i="1"/>
  <c r="V13" i="1"/>
  <c r="U13" i="1"/>
</calcChain>
</file>

<file path=xl/sharedStrings.xml><?xml version="1.0" encoding="utf-8"?>
<sst xmlns="http://schemas.openxmlformats.org/spreadsheetml/2006/main" count="126" uniqueCount="63">
  <si>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</si>
  <si>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</si>
  <si>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Целевое (суммарное) значение показателя</t>
  </si>
  <si>
    <t>значение</t>
  </si>
  <si>
    <t>год достижения</t>
  </si>
  <si>
    <t>Программа, всего</t>
  </si>
  <si>
    <t>тыс.руб.</t>
  </si>
  <si>
    <t>шт.</t>
  </si>
  <si>
    <t>%</t>
  </si>
  <si>
    <t>чел.</t>
  </si>
  <si>
    <t>Годы реализации программы</t>
  </si>
  <si>
    <t>Характеристика муниципальной программы города Твери</t>
  </si>
  <si>
    <t>Код бюджетной классификации</t>
  </si>
  <si>
    <t>раздел</t>
  </si>
  <si>
    <t>классификация целевой статьи расхода бюджета</t>
  </si>
  <si>
    <t>код 
исполнителя программы</t>
  </si>
  <si>
    <r>
      <rPr>
        <b/>
        <sz val="12"/>
        <rFont val="Times New Roman"/>
        <family val="1"/>
        <charset val="204"/>
      </rPr>
      <t>Цель</t>
    </r>
    <r>
      <rPr>
        <sz val="12"/>
        <rFont val="Times New Roman"/>
        <family val="1"/>
        <charset val="204"/>
      </rPr>
      <t xml:space="preserve"> «Совершенствование информационно-технической и телекоммуникационной инфраструктуры органов местного самоуправления города Твери и обеспечение ее надежного функционирования»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</si>
  <si>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«Количество муниципальных услуг, информация о которых опубликована на Портале государственных услуг Российской Федерации»</t>
    </r>
  </si>
  <si>
    <r>
      <t>Задача 1</t>
    </r>
    <r>
      <rPr>
        <sz val="12"/>
        <rFont val="Times New Roman"/>
        <family val="1"/>
        <charset val="204"/>
      </rPr>
      <t xml:space="preserve"> «Повышение эффективности работы структурных подразделений за счет внедрения и развития информационных систем в деятельность сотрудников подразделений»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</si>
  <si>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«Количество информационных систем, используемых структурными подразделениями Администрации города Твери»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</si>
  <si>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>«Количество доступных онлайн-сервисов для жителей города Твери»</t>
    </r>
  </si>
  <si>
    <r>
      <rPr>
        <b/>
        <sz val="12"/>
        <rFont val="Times New Roman"/>
        <family val="1"/>
        <charset val="204"/>
      </rPr>
      <t>Мероприятие 1.01</t>
    </r>
    <r>
      <rPr>
        <sz val="12"/>
        <rFont val="Times New Roman"/>
        <family val="1"/>
        <charset val="204"/>
      </rPr>
      <t xml:space="preserve"> «Развитие и сопровождение автоматизированных информационных систем (АИС) для Администрации города Твери и структурных подразделений»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</si>
  <si>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«Количество пользователей, работающих в системе электронного документооборота (СЭД) в Администрации города Твери»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</si>
  <si>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«Доля структурных подразделений, работающих в АИС «Муниципальный заказ» (АИС «МЗ»)»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</si>
  <si>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 «Количество внедренных информационных систем»</t>
    </r>
  </si>
  <si>
    <r>
      <rPr>
        <b/>
        <sz val="12"/>
        <rFont val="Times New Roman"/>
        <family val="1"/>
        <charset val="204"/>
      </rPr>
      <t>Мероприятие 1.02</t>
    </r>
    <r>
      <rPr>
        <sz val="12"/>
        <rFont val="Times New Roman"/>
        <family val="1"/>
        <charset val="204"/>
      </rPr>
      <t xml:space="preserve">  «Информационное сопровождение и обновление автоматизированных систем (АС) исполнения бюджета города Твери «Бюджет», «Удаленное рабочее место» в соответствии с действующим законодательством»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</si>
  <si>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«Доля структурных подразделений, работающих в АС «Бюджет» и «Удаленное рабочее место»</t>
    </r>
  </si>
  <si>
    <r>
      <t>Задача 2</t>
    </r>
    <r>
      <rPr>
        <sz val="12"/>
        <rFont val="Times New Roman"/>
        <family val="1"/>
        <charset val="204"/>
      </rPr>
      <t xml:space="preserve"> «Обеспечение работы сотрудников структурных подразделений Администрации города Твери за счет предоставления доступа к информационным базам данных, а также за счет обеспечения безопасности информации в локально-вычислительной сети, в том числе при обработке персональных данных»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</si>
  <si>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«Количество доступных справочно-правовых систем для сотрудников Администрации города Твери»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</si>
  <si>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«Доля рабочих мест в локально-вычислительной сети структурных подразделений Администрации города Твери, на которых обеспечена безопасность информации, в том числе при обработке персональных данных»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</si>
  <si>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«Доля рабочих мест, подключенных к защищенной локально-вычислительной сети структурных подразделений Администрации города Твери»</t>
    </r>
  </si>
  <si>
    <r>
      <rPr>
        <b/>
        <sz val="12"/>
        <rFont val="Times New Roman"/>
        <family val="1"/>
        <charset val="204"/>
      </rPr>
      <t>Мероприятие 2.02</t>
    </r>
    <r>
      <rPr>
        <sz val="12"/>
        <rFont val="Times New Roman"/>
        <family val="1"/>
        <charset val="204"/>
      </rPr>
      <t xml:space="preserve">  «Обеспечение доступа структурных подразделений Администрации города Твери к актуальным версиям справочно-правовых систем (СПС)»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</si>
  <si>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«Количество справочно-правовых систем, доступных структурным подразделениям»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</si>
  <si>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Тверской городской Думы»</t>
    </r>
  </si>
  <si>
    <r>
      <rPr>
        <b/>
        <sz val="12"/>
        <rFont val="Times New Roman"/>
        <family val="1"/>
        <charset val="204"/>
      </rPr>
      <t xml:space="preserve">Мероприятие 3.01 </t>
    </r>
    <r>
      <rPr>
        <sz val="12"/>
        <rFont val="Times New Roman"/>
        <family val="1"/>
        <charset val="204"/>
      </rPr>
      <t>«Обеспечение выполнения функциональных задач информационной системы Тверской городской Думы, включая плановую модернизацию»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</si>
  <si>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дорожного хозяйства, благоустройства и транспорта администрации города Твери»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</si>
  <si>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экономического развития администрации города Твери»</t>
    </r>
  </si>
  <si>
    <t>под-раздел</t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</si>
  <si>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администрации Заволжского района в городе Твери»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</si>
  <si>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администрации Пролетарского района в городе Твери»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</si>
  <si>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«Доля структурных подразделений Администрации города Твери и подведомственных муниципальных казенных учреждений, интегрированных в единую локально-вычислительную сеть»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</si>
  <si>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администрации Московского района в городе Твери»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</si>
  <si>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администрации Центрального района в городе Твери»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</si>
  <si>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финансов администрации города Твери и подведомственных муниципальных казенных учреждений»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</si>
  <si>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по обеспечению безопасности жизнедеятельности населения администрации города Твери и подведомственных муниципальных казенных учреждений»</t>
    </r>
  </si>
  <si>
    <t>».</t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</si>
  <si>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жилищно-коммунального хозяйства, жилищной политики и строительства администрации города Твери»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</si>
  <si>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по культуре, спорту и делам молодежи администрации города Твери»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</si>
  <si>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образования Администрации города Твери»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</si>
  <si>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департамента управления имуществом и земельными ресурсами администрации города Твери»</t>
    </r>
  </si>
  <si>
    <r>
      <rPr>
        <b/>
        <sz val="12"/>
        <rFont val="Times New Roman"/>
        <family val="1"/>
        <charset val="204"/>
      </rPr>
      <t>Мероприятие 3.02</t>
    </r>
    <r>
      <rPr>
        <sz val="12"/>
        <rFont val="Times New Roman"/>
        <family val="1"/>
        <charset val="204"/>
      </rPr>
      <t xml:space="preserve"> «Обеспечение выполнения функциональных задач сегментов информационных систем структурных подразделений Администрации города Твери, включая плановую модернизацию»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</si>
  <si>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Администрации города Твери, включая необходимое обеспечение единого серверного помещения и каналов связи между Администрацией города Твери и структурными подразделениями»</t>
    </r>
  </si>
  <si>
    <r>
      <rPr>
        <b/>
        <sz val="12"/>
        <rFont val="Times New Roman"/>
        <family val="1"/>
        <charset val="204"/>
      </rPr>
      <t>Мероприятие 2.01</t>
    </r>
    <r>
      <rPr>
        <sz val="12"/>
        <rFont val="Times New Roman"/>
        <family val="1"/>
        <charset val="204"/>
      </rPr>
      <t xml:space="preserve"> «Обеспечение защиты информационных систем (ИС) Администрации города Твери и структурных подразделений Администрации города Твери согласно Федеральному закону «О персональных данных» от 27.07.2006 №152-ФЗ»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</si>
  <si>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Контрольно-счетной палаты города Твери»</t>
    </r>
  </si>
  <si>
    <r>
      <rPr>
        <b/>
        <sz val="12"/>
        <rFont val="Times New Roman"/>
        <family val="1"/>
        <charset val="204"/>
      </rPr>
      <t xml:space="preserve">Мероприятие 3.03 </t>
    </r>
    <r>
      <rPr>
        <sz val="12"/>
        <rFont val="Times New Roman"/>
        <family val="1"/>
        <charset val="204"/>
      </rPr>
      <t>«Обеспечение выполнения функциональных задач сегментов информационной системы Контрольно-счетной палаты города Твери, включая плановую модернизацию»</t>
    </r>
  </si>
  <si>
    <r>
      <t xml:space="preserve">Задача 3 </t>
    </r>
    <r>
      <rPr>
        <sz val="12"/>
        <rFont val="Times New Roman"/>
        <family val="1"/>
        <charset val="204"/>
      </rPr>
      <t>«Повышение эффективности функционирования информационной системы Тверской городской Думы, Контрольно-счетной палаты города Твери и сегментов информационных систем структурных подразделений Администрации города Твери»</t>
    </r>
  </si>
  <si>
    <t>«Приложение 1
к муниципальной программе города Твери 
«Развитие информационных ресурсов города Твери» на 2021-2027 годы</t>
  </si>
  <si>
    <t>«Развитие информационных ресурсов города Твери» на 2021-2027 годы</t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</si>
  <si>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Контрольно-счетной палаты города Твери»</t>
    </r>
  </si>
  <si>
    <r>
      <rPr>
        <sz val="11"/>
        <rFont val="Times New Roman"/>
        <family val="1"/>
        <charset val="204"/>
      </rPr>
      <t>Приложение 2</t>
    </r>
    <r>
      <rPr>
        <sz val="11"/>
        <color theme="1"/>
        <rFont val="Times New Roman"/>
        <family val="1"/>
        <charset val="204"/>
      </rPr>
      <t xml:space="preserve">
 к постановлению Администрации города Твери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</si>
  <si>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>«Доля эффективно работающих сегментов информационной системы  структурных подразделений Администрации города Твери, Тверской городской Думы (ТГД) и Контрольно-счетной палаты города Твери (КСП)»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</si>
  <si>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«Количество публикаций о деятельности Администрации города Твери на официальном сайте Администрации города Твери в сети Интернет </t>
    </r>
  </si>
  <si>
    <r>
      <t xml:space="preserve"> от  «</t>
    </r>
    <r>
      <rPr>
        <sz val="11"/>
        <color indexed="8"/>
        <rFont val="Times New Roman"/>
        <family val="1"/>
        <charset val="204"/>
      </rPr>
      <t>15 » ноября 2024 № 792</t>
    </r>
    <r>
      <rPr>
        <sz val="11"/>
        <color indexed="9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</si>
</sst>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3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2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/>
    <xf numFmtId="0" fontId="4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1"/>
  <sheetViews>
    <sheetView tabSelected="1" zoomScale="79" zoomScaleNormal="79" zoomScaleSheetLayoutView="85" workbookViewId="0">
      <selection activeCell="W2" sqref="W2:AB2"/>
    </sheetView>
  </sheetViews>
  <sheetFormatPr defaultColWidth="15.7109375" defaultRowHeight="36" customHeight="1" x14ac:dyDescent="0.25"/>
  <cols>
    <col min="1" max="1" width="3.42578125" style="5" customWidth="1"/>
    <col min="2" max="2" width="4.140625" style="5" customWidth="1"/>
    <col min="3" max="3" width="3.7109375" style="5" customWidth="1"/>
    <col min="4" max="4" width="3.140625" style="5" customWidth="1"/>
    <col min="5" max="5" width="3.7109375" style="5" customWidth="1"/>
    <col min="6" max="6" width="3.42578125" style="5" customWidth="1"/>
    <col min="7" max="7" width="3.28515625" style="5" customWidth="1"/>
    <col min="8" max="8" width="2.5703125" style="5" customWidth="1"/>
    <col min="9" max="9" width="2.85546875" style="5" customWidth="1"/>
    <col min="10" max="11" width="3" style="5" customWidth="1"/>
    <col min="12" max="13" width="3.140625" style="5" customWidth="1"/>
    <col min="14" max="14" width="3.42578125" style="5" customWidth="1"/>
    <col min="15" max="15" width="3.140625" style="5" customWidth="1"/>
    <col min="16" max="17" width="2.7109375" style="5" customWidth="1"/>
    <col min="18" max="18" width="95.28515625" style="3" customWidth="1"/>
    <col min="19" max="19" width="9.7109375" style="3" customWidth="1"/>
    <col min="20" max="21" width="9.5703125" style="3" customWidth="1"/>
    <col min="22" max="22" width="11.28515625" style="3" customWidth="1"/>
    <col min="23" max="23" width="9.42578125" style="6" customWidth="1"/>
    <col min="24" max="24" width="10.5703125" style="3" customWidth="1"/>
    <col min="25" max="26" width="9.7109375" style="3" customWidth="1"/>
    <col min="27" max="27" width="10.7109375" style="3" customWidth="1"/>
    <col min="28" max="28" width="10.140625" style="3" customWidth="1"/>
    <col min="29" max="16384" width="15.7109375" style="3"/>
  </cols>
  <sheetData>
    <row r="1" spans="1:40" ht="33" customHeight="1" x14ac:dyDescent="0.25">
      <c r="W1" s="50" t="s">
        <v>59</v>
      </c>
      <c r="X1" s="50"/>
      <c r="Y1" s="50"/>
      <c r="Z1" s="50"/>
      <c r="AA1" s="50"/>
      <c r="AB1" s="50"/>
    </row>
    <row r="2" spans="1:40" ht="18" customHeight="1" x14ac:dyDescent="0.25">
      <c r="W2" s="51" t="s">
        <v>62</v>
      </c>
      <c r="X2" s="51"/>
      <c r="Y2" s="51"/>
      <c r="Z2" s="51"/>
      <c r="AA2" s="51"/>
      <c r="AB2" s="51"/>
    </row>
    <row r="3" spans="1:40" s="6" customFormat="1" ht="5.25" customHeight="1" x14ac:dyDescent="0.25">
      <c r="T3" s="7"/>
      <c r="U3" s="7"/>
      <c r="V3" s="7"/>
      <c r="W3" s="7"/>
    </row>
    <row r="4" spans="1:40" s="6" customFormat="1" ht="3" customHeight="1" x14ac:dyDescent="0.25">
      <c r="T4" s="7"/>
      <c r="U4" s="7"/>
      <c r="V4" s="7"/>
      <c r="W4" s="7"/>
    </row>
    <row r="5" spans="1:40" ht="64.5" customHeight="1" x14ac:dyDescent="0.25">
      <c r="V5" s="55" t="s">
        <v>56</v>
      </c>
      <c r="W5" s="55"/>
      <c r="X5" s="55"/>
      <c r="Y5" s="55"/>
      <c r="Z5" s="55"/>
      <c r="AA5" s="55"/>
      <c r="AB5" s="55"/>
    </row>
    <row r="6" spans="1:40" ht="15" x14ac:dyDescent="0.25">
      <c r="A6" s="41" t="s">
        <v>11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5" x14ac:dyDescent="0.25">
      <c r="A7" s="41" t="s">
        <v>57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5" x14ac:dyDescent="0.25"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36" customHeight="1" x14ac:dyDescent="0.25">
      <c r="A9" s="42" t="s">
        <v>12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52" t="s">
        <v>0</v>
      </c>
      <c r="S9" s="52" t="s">
        <v>1</v>
      </c>
      <c r="T9" s="44" t="s">
        <v>10</v>
      </c>
      <c r="U9" s="45"/>
      <c r="V9" s="45"/>
      <c r="W9" s="45"/>
      <c r="X9" s="45"/>
      <c r="Y9" s="45"/>
      <c r="Z9" s="46"/>
      <c r="AA9" s="44" t="s">
        <v>2</v>
      </c>
      <c r="AB9" s="46"/>
    </row>
    <row r="10" spans="1:40" ht="36" customHeight="1" x14ac:dyDescent="0.25">
      <c r="A10" s="43" t="s">
        <v>15</v>
      </c>
      <c r="B10" s="42"/>
      <c r="C10" s="42"/>
      <c r="D10" s="42" t="s">
        <v>13</v>
      </c>
      <c r="E10" s="42"/>
      <c r="F10" s="43" t="s">
        <v>37</v>
      </c>
      <c r="G10" s="43"/>
      <c r="H10" s="43" t="s">
        <v>14</v>
      </c>
      <c r="I10" s="43"/>
      <c r="J10" s="43"/>
      <c r="K10" s="43"/>
      <c r="L10" s="43"/>
      <c r="M10" s="43"/>
      <c r="N10" s="43"/>
      <c r="O10" s="43"/>
      <c r="P10" s="43"/>
      <c r="Q10" s="43"/>
      <c r="R10" s="53"/>
      <c r="S10" s="53"/>
      <c r="T10" s="47"/>
      <c r="U10" s="48"/>
      <c r="V10" s="48"/>
      <c r="W10" s="48"/>
      <c r="X10" s="48"/>
      <c r="Y10" s="48"/>
      <c r="Z10" s="49"/>
      <c r="AA10" s="47"/>
      <c r="AB10" s="49"/>
    </row>
    <row r="11" spans="1:40" ht="36" customHeight="1" x14ac:dyDescent="0.25">
      <c r="A11" s="42"/>
      <c r="B11" s="42"/>
      <c r="C11" s="42"/>
      <c r="D11" s="42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54"/>
      <c r="S11" s="54"/>
      <c r="T11" s="4">
        <v>2021</v>
      </c>
      <c r="U11" s="4">
        <v>2022</v>
      </c>
      <c r="V11" s="4">
        <v>2023</v>
      </c>
      <c r="W11" s="4">
        <v>2024</v>
      </c>
      <c r="X11" s="4">
        <v>2025</v>
      </c>
      <c r="Y11" s="4">
        <v>2026</v>
      </c>
      <c r="Z11" s="4">
        <v>2027</v>
      </c>
      <c r="AA11" s="4" t="s">
        <v>3</v>
      </c>
      <c r="AB11" s="4" t="s">
        <v>4</v>
      </c>
    </row>
    <row r="12" spans="1:40" ht="15" x14ac:dyDescent="0.25">
      <c r="A12" s="31">
        <v>1</v>
      </c>
      <c r="B12" s="31">
        <v>2</v>
      </c>
      <c r="C12" s="31">
        <v>3</v>
      </c>
      <c r="D12" s="31">
        <v>4</v>
      </c>
      <c r="E12" s="31">
        <v>5</v>
      </c>
      <c r="F12" s="31">
        <v>6</v>
      </c>
      <c r="G12" s="31">
        <v>7</v>
      </c>
      <c r="H12" s="31">
        <v>8</v>
      </c>
      <c r="I12" s="31">
        <v>9</v>
      </c>
      <c r="J12" s="31">
        <v>10</v>
      </c>
      <c r="K12" s="31">
        <v>11</v>
      </c>
      <c r="L12" s="31">
        <v>12</v>
      </c>
      <c r="M12" s="31">
        <v>13</v>
      </c>
      <c r="N12" s="31">
        <v>14</v>
      </c>
      <c r="O12" s="31">
        <v>15</v>
      </c>
      <c r="P12" s="31">
        <v>16</v>
      </c>
      <c r="Q12" s="31">
        <v>17</v>
      </c>
      <c r="R12" s="32">
        <v>18</v>
      </c>
      <c r="S12" s="32">
        <v>19</v>
      </c>
      <c r="T12" s="32">
        <v>20</v>
      </c>
      <c r="U12" s="32">
        <v>21</v>
      </c>
      <c r="V12" s="32">
        <v>22</v>
      </c>
      <c r="W12" s="37">
        <v>23</v>
      </c>
      <c r="X12" s="32">
        <v>24</v>
      </c>
      <c r="Y12" s="32">
        <v>25</v>
      </c>
      <c r="Z12" s="32">
        <v>26</v>
      </c>
      <c r="AA12" s="32">
        <v>27</v>
      </c>
      <c r="AB12" s="32">
        <v>28</v>
      </c>
    </row>
    <row r="13" spans="1:40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 t="s">
        <v>5</v>
      </c>
      <c r="S13" s="14" t="s">
        <v>6</v>
      </c>
      <c r="T13" s="15">
        <f>T18+T27+T34</f>
        <v>25716.399999999994</v>
      </c>
      <c r="U13" s="15">
        <f t="shared" ref="U13:X13" si="0">U18+U27+U34</f>
        <v>31696.7</v>
      </c>
      <c r="V13" s="15">
        <f t="shared" si="0"/>
        <v>31034.300000000003</v>
      </c>
      <c r="W13" s="38">
        <f t="shared" si="0"/>
        <v>35692.600000000006</v>
      </c>
      <c r="X13" s="15">
        <f t="shared" si="0"/>
        <v>34000</v>
      </c>
      <c r="Y13" s="15">
        <f t="shared" ref="Y13:Z13" si="1">Y18+Y27+Y34</f>
        <v>34000</v>
      </c>
      <c r="Z13" s="15">
        <f t="shared" si="1"/>
        <v>34000</v>
      </c>
      <c r="AA13" s="15">
        <f>SUM(T13:Z13)</f>
        <v>226140</v>
      </c>
      <c r="AB13" s="16">
        <v>2027</v>
      </c>
    </row>
    <row r="14" spans="1:40" ht="49.5" customHeigh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28" t="s">
        <v>16</v>
      </c>
      <c r="S14" s="17"/>
      <c r="T14" s="18"/>
      <c r="U14" s="18"/>
      <c r="V14" s="18"/>
      <c r="W14" s="18"/>
      <c r="X14" s="18"/>
      <c r="Y14" s="18"/>
      <c r="Z14" s="18"/>
      <c r="AA14" s="19"/>
      <c r="AB14" s="16">
        <v>2027</v>
      </c>
    </row>
    <row r="15" spans="1:40" ht="31.5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28" t="s">
        <v>17</v>
      </c>
      <c r="S15" s="17" t="s">
        <v>7</v>
      </c>
      <c r="T15" s="19">
        <v>38</v>
      </c>
      <c r="U15" s="19">
        <v>40</v>
      </c>
      <c r="V15" s="19">
        <v>42</v>
      </c>
      <c r="W15" s="19">
        <v>43</v>
      </c>
      <c r="X15" s="19">
        <v>44</v>
      </c>
      <c r="Y15" s="19">
        <v>44</v>
      </c>
      <c r="Z15" s="19">
        <v>44</v>
      </c>
      <c r="AA15" s="19">
        <v>45</v>
      </c>
      <c r="AB15" s="16">
        <v>2027</v>
      </c>
    </row>
    <row r="16" spans="1:40" ht="33.7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28" t="s">
        <v>61</v>
      </c>
      <c r="S16" s="17" t="s">
        <v>7</v>
      </c>
      <c r="T16" s="19">
        <v>750</v>
      </c>
      <c r="U16" s="19">
        <v>750</v>
      </c>
      <c r="V16" s="19">
        <v>750</v>
      </c>
      <c r="W16" s="25">
        <v>750</v>
      </c>
      <c r="X16" s="25">
        <v>850</v>
      </c>
      <c r="Y16" s="25">
        <v>850</v>
      </c>
      <c r="Z16" s="25">
        <v>850</v>
      </c>
      <c r="AA16" s="25">
        <f>SUM(T16:Z16)</f>
        <v>5550</v>
      </c>
      <c r="AB16" s="16">
        <v>2027</v>
      </c>
    </row>
    <row r="17" spans="1:28" ht="54.7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28" t="s">
        <v>60</v>
      </c>
      <c r="S17" s="17" t="s">
        <v>8</v>
      </c>
      <c r="T17" s="20">
        <v>100</v>
      </c>
      <c r="U17" s="20">
        <v>100</v>
      </c>
      <c r="V17" s="20">
        <v>100</v>
      </c>
      <c r="W17" s="20">
        <v>100</v>
      </c>
      <c r="X17" s="20">
        <v>100</v>
      </c>
      <c r="Y17" s="20">
        <v>100</v>
      </c>
      <c r="Z17" s="20">
        <v>100</v>
      </c>
      <c r="AA17" s="20">
        <v>100</v>
      </c>
      <c r="AB17" s="16">
        <v>2027</v>
      </c>
    </row>
    <row r="18" spans="1:28" ht="34.5" customHeight="1" x14ac:dyDescent="0.25">
      <c r="A18" s="12"/>
      <c r="B18" s="12"/>
      <c r="C18" s="12"/>
      <c r="D18" s="12">
        <v>0</v>
      </c>
      <c r="E18" s="12">
        <v>4</v>
      </c>
      <c r="F18" s="12">
        <v>1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1</v>
      </c>
      <c r="M18" s="12">
        <v>9</v>
      </c>
      <c r="N18" s="12">
        <v>9</v>
      </c>
      <c r="O18" s="12">
        <v>9</v>
      </c>
      <c r="P18" s="12">
        <v>9</v>
      </c>
      <c r="Q18" s="12">
        <v>9</v>
      </c>
      <c r="R18" s="29" t="s">
        <v>18</v>
      </c>
      <c r="S18" s="14" t="s">
        <v>6</v>
      </c>
      <c r="T18" s="21">
        <f>T21+T25</f>
        <v>5865.7999999999993</v>
      </c>
      <c r="U18" s="21">
        <f t="shared" ref="U18:X18" si="2">U21+U25</f>
        <v>7622</v>
      </c>
      <c r="V18" s="21">
        <f t="shared" si="2"/>
        <v>11150.6</v>
      </c>
      <c r="W18" s="21">
        <f t="shared" si="2"/>
        <v>7797.3</v>
      </c>
      <c r="X18" s="21">
        <f t="shared" si="2"/>
        <v>10896.3</v>
      </c>
      <c r="Y18" s="21">
        <f t="shared" ref="Y18:Z18" si="3">Y21+Y25</f>
        <v>10896.3</v>
      </c>
      <c r="Z18" s="21">
        <f t="shared" si="3"/>
        <v>10896.3</v>
      </c>
      <c r="AA18" s="21">
        <f>SUM(T18:Z18)</f>
        <v>65124.600000000006</v>
      </c>
      <c r="AB18" s="16">
        <v>2027</v>
      </c>
    </row>
    <row r="19" spans="1:28" ht="30.75" customHeigh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28" t="s">
        <v>19</v>
      </c>
      <c r="S19" s="17" t="s">
        <v>7</v>
      </c>
      <c r="T19" s="19">
        <v>17</v>
      </c>
      <c r="U19" s="19">
        <v>17</v>
      </c>
      <c r="V19" s="19">
        <v>17</v>
      </c>
      <c r="W19" s="19">
        <v>17</v>
      </c>
      <c r="X19" s="19">
        <v>17</v>
      </c>
      <c r="Y19" s="19">
        <v>17</v>
      </c>
      <c r="Z19" s="19">
        <v>17</v>
      </c>
      <c r="AA19" s="25">
        <v>17</v>
      </c>
      <c r="AB19" s="16">
        <v>2027</v>
      </c>
    </row>
    <row r="20" spans="1:28" ht="17.25" customHeigh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28" t="s">
        <v>20</v>
      </c>
      <c r="S20" s="17" t="s">
        <v>7</v>
      </c>
      <c r="T20" s="19">
        <v>3</v>
      </c>
      <c r="U20" s="19">
        <v>3</v>
      </c>
      <c r="V20" s="19">
        <v>4</v>
      </c>
      <c r="W20" s="19">
        <v>4</v>
      </c>
      <c r="X20" s="19">
        <v>5</v>
      </c>
      <c r="Y20" s="19">
        <v>5</v>
      </c>
      <c r="Z20" s="19">
        <v>5</v>
      </c>
      <c r="AA20" s="19">
        <v>5</v>
      </c>
      <c r="AB20" s="16">
        <v>2027</v>
      </c>
    </row>
    <row r="21" spans="1:28" ht="33.75" customHeight="1" x14ac:dyDescent="0.25">
      <c r="A21" s="12">
        <v>0</v>
      </c>
      <c r="B21" s="12">
        <v>0</v>
      </c>
      <c r="C21" s="12">
        <v>2</v>
      </c>
      <c r="D21" s="12">
        <v>0</v>
      </c>
      <c r="E21" s="12">
        <v>4</v>
      </c>
      <c r="F21" s="12">
        <v>1</v>
      </c>
      <c r="G21" s="12">
        <v>0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9</v>
      </c>
      <c r="N21" s="12">
        <v>9</v>
      </c>
      <c r="O21" s="12">
        <v>9</v>
      </c>
      <c r="P21" s="12">
        <v>9</v>
      </c>
      <c r="Q21" s="12">
        <v>9</v>
      </c>
      <c r="R21" s="27" t="s">
        <v>21</v>
      </c>
      <c r="S21" s="22" t="s">
        <v>6</v>
      </c>
      <c r="T21" s="23">
        <v>3040.7</v>
      </c>
      <c r="U21" s="23">
        <v>4571.5</v>
      </c>
      <c r="V21" s="23">
        <v>7653.7</v>
      </c>
      <c r="W21" s="23">
        <f>5273.1-326.3-400-200-542-130+275.5</f>
        <v>3950.3</v>
      </c>
      <c r="X21" s="23">
        <v>6697.6</v>
      </c>
      <c r="Y21" s="23">
        <v>6697.6</v>
      </c>
      <c r="Z21" s="23">
        <v>6697.6</v>
      </c>
      <c r="AA21" s="23">
        <f>SUM(T21:Z21)</f>
        <v>39309</v>
      </c>
      <c r="AB21" s="16">
        <v>2027</v>
      </c>
    </row>
    <row r="22" spans="1:28" ht="34.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28" t="s">
        <v>22</v>
      </c>
      <c r="S22" s="17" t="s">
        <v>9</v>
      </c>
      <c r="T22" s="17">
        <v>180</v>
      </c>
      <c r="U22" s="17">
        <v>190</v>
      </c>
      <c r="V22" s="17">
        <v>200</v>
      </c>
      <c r="W22" s="24">
        <v>210</v>
      </c>
      <c r="X22" s="24">
        <v>220</v>
      </c>
      <c r="Y22" s="24">
        <v>220</v>
      </c>
      <c r="Z22" s="24">
        <v>220</v>
      </c>
      <c r="AA22" s="24">
        <v>220</v>
      </c>
      <c r="AB22" s="16">
        <v>2027</v>
      </c>
    </row>
    <row r="23" spans="1:28" ht="31.5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28" t="s">
        <v>23</v>
      </c>
      <c r="S23" s="17" t="s">
        <v>8</v>
      </c>
      <c r="T23" s="19">
        <v>100</v>
      </c>
      <c r="U23" s="19">
        <v>100</v>
      </c>
      <c r="V23" s="19">
        <v>100</v>
      </c>
      <c r="W23" s="19">
        <v>100</v>
      </c>
      <c r="X23" s="19">
        <v>100</v>
      </c>
      <c r="Y23" s="19">
        <v>100</v>
      </c>
      <c r="Z23" s="19">
        <v>100</v>
      </c>
      <c r="AA23" s="19">
        <v>100</v>
      </c>
      <c r="AB23" s="16">
        <v>2027</v>
      </c>
    </row>
    <row r="24" spans="1:28" ht="15.75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0" t="s">
        <v>24</v>
      </c>
      <c r="S24" s="24" t="s">
        <v>7</v>
      </c>
      <c r="T24" s="25">
        <v>1</v>
      </c>
      <c r="U24" s="25">
        <v>0</v>
      </c>
      <c r="V24" s="25">
        <v>0</v>
      </c>
      <c r="W24" s="19">
        <v>0</v>
      </c>
      <c r="X24" s="25">
        <v>1</v>
      </c>
      <c r="Y24" s="25">
        <v>0</v>
      </c>
      <c r="Z24" s="25">
        <v>0</v>
      </c>
      <c r="AA24" s="25">
        <v>2</v>
      </c>
      <c r="AB24" s="16">
        <v>2027</v>
      </c>
    </row>
    <row r="25" spans="1:28" ht="52.5" customHeight="1" x14ac:dyDescent="0.25">
      <c r="A25" s="12">
        <v>0</v>
      </c>
      <c r="B25" s="12">
        <v>0</v>
      </c>
      <c r="C25" s="12">
        <v>9</v>
      </c>
      <c r="D25" s="12">
        <v>0</v>
      </c>
      <c r="E25" s="12">
        <v>4</v>
      </c>
      <c r="F25" s="12">
        <v>1</v>
      </c>
      <c r="G25" s="12">
        <v>0</v>
      </c>
      <c r="H25" s="12">
        <v>1</v>
      </c>
      <c r="I25" s="12">
        <v>1</v>
      </c>
      <c r="J25" s="12">
        <v>0</v>
      </c>
      <c r="K25" s="12">
        <v>0</v>
      </c>
      <c r="L25" s="12">
        <v>1</v>
      </c>
      <c r="M25" s="12">
        <v>9</v>
      </c>
      <c r="N25" s="12">
        <v>9</v>
      </c>
      <c r="O25" s="12">
        <v>9</v>
      </c>
      <c r="P25" s="12">
        <v>9</v>
      </c>
      <c r="Q25" s="12">
        <v>9</v>
      </c>
      <c r="R25" s="27" t="s">
        <v>25</v>
      </c>
      <c r="S25" s="22" t="s">
        <v>6</v>
      </c>
      <c r="T25" s="23">
        <v>2825.1</v>
      </c>
      <c r="U25" s="23">
        <v>3050.5</v>
      </c>
      <c r="V25" s="23">
        <v>3496.9</v>
      </c>
      <c r="W25" s="23">
        <v>3847</v>
      </c>
      <c r="X25" s="23">
        <v>4198.7</v>
      </c>
      <c r="Y25" s="23">
        <v>4198.7</v>
      </c>
      <c r="Z25" s="23">
        <v>4198.7</v>
      </c>
      <c r="AA25" s="23">
        <f>SUM(T25:Z25)</f>
        <v>25815.600000000002</v>
      </c>
      <c r="AB25" s="16">
        <v>2027</v>
      </c>
    </row>
    <row r="26" spans="1:28" ht="36.7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28" t="s">
        <v>26</v>
      </c>
      <c r="S26" s="17" t="s">
        <v>8</v>
      </c>
      <c r="T26" s="19">
        <v>100</v>
      </c>
      <c r="U26" s="19">
        <v>100</v>
      </c>
      <c r="V26" s="19">
        <v>100</v>
      </c>
      <c r="W26" s="19">
        <v>100</v>
      </c>
      <c r="X26" s="19">
        <v>100</v>
      </c>
      <c r="Y26" s="19">
        <v>100</v>
      </c>
      <c r="Z26" s="19">
        <v>100</v>
      </c>
      <c r="AA26" s="19">
        <v>100</v>
      </c>
      <c r="AB26" s="16">
        <v>2027</v>
      </c>
    </row>
    <row r="27" spans="1:28" ht="63" x14ac:dyDescent="0.25">
      <c r="A27" s="12"/>
      <c r="B27" s="12"/>
      <c r="C27" s="12"/>
      <c r="D27" s="12">
        <v>0</v>
      </c>
      <c r="E27" s="12">
        <v>4</v>
      </c>
      <c r="F27" s="12">
        <v>1</v>
      </c>
      <c r="G27" s="12">
        <v>0</v>
      </c>
      <c r="H27" s="12">
        <v>1</v>
      </c>
      <c r="I27" s="12">
        <v>1</v>
      </c>
      <c r="J27" s="12">
        <v>0</v>
      </c>
      <c r="K27" s="12">
        <v>0</v>
      </c>
      <c r="L27" s="12">
        <v>2</v>
      </c>
      <c r="M27" s="12">
        <v>9</v>
      </c>
      <c r="N27" s="12">
        <v>9</v>
      </c>
      <c r="O27" s="12">
        <v>9</v>
      </c>
      <c r="P27" s="12">
        <v>9</v>
      </c>
      <c r="Q27" s="12">
        <v>9</v>
      </c>
      <c r="R27" s="29" t="s">
        <v>27</v>
      </c>
      <c r="S27" s="14" t="s">
        <v>6</v>
      </c>
      <c r="T27" s="21">
        <f>T30+T32</f>
        <v>2222.4</v>
      </c>
      <c r="U27" s="21">
        <f t="shared" ref="U27:W27" si="4">U30+U32</f>
        <v>3539.8</v>
      </c>
      <c r="V27" s="21">
        <f t="shared" si="4"/>
        <v>2870.5</v>
      </c>
      <c r="W27" s="21">
        <f t="shared" si="4"/>
        <v>4739.0999999999995</v>
      </c>
      <c r="X27" s="21">
        <f>X30+X32</f>
        <v>4636.7000000000007</v>
      </c>
      <c r="Y27" s="21">
        <f>Y30+Y32</f>
        <v>4636.7000000000007</v>
      </c>
      <c r="Z27" s="21">
        <f>Z30+Z32</f>
        <v>4636.7000000000007</v>
      </c>
      <c r="AA27" s="21">
        <f>SUM(T27:Z27)</f>
        <v>27281.9</v>
      </c>
      <c r="AB27" s="16">
        <v>2027</v>
      </c>
    </row>
    <row r="28" spans="1:28" ht="31.5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28" t="s">
        <v>28</v>
      </c>
      <c r="S28" s="17" t="s">
        <v>7</v>
      </c>
      <c r="T28" s="19">
        <v>2</v>
      </c>
      <c r="U28" s="19">
        <v>2</v>
      </c>
      <c r="V28" s="19">
        <v>2</v>
      </c>
      <c r="W28" s="19">
        <v>2</v>
      </c>
      <c r="X28" s="19">
        <v>2</v>
      </c>
      <c r="Y28" s="19">
        <v>2</v>
      </c>
      <c r="Z28" s="19">
        <v>2</v>
      </c>
      <c r="AA28" s="19">
        <v>2</v>
      </c>
      <c r="AB28" s="16">
        <v>2027</v>
      </c>
    </row>
    <row r="29" spans="1:28" ht="47.2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8" t="s">
        <v>29</v>
      </c>
      <c r="S29" s="17" t="s">
        <v>8</v>
      </c>
      <c r="T29" s="19">
        <v>100</v>
      </c>
      <c r="U29" s="19">
        <v>100</v>
      </c>
      <c r="V29" s="19">
        <v>100</v>
      </c>
      <c r="W29" s="19">
        <v>100</v>
      </c>
      <c r="X29" s="19">
        <v>100</v>
      </c>
      <c r="Y29" s="19">
        <v>100</v>
      </c>
      <c r="Z29" s="19">
        <v>100</v>
      </c>
      <c r="AA29" s="19">
        <v>100</v>
      </c>
      <c r="AB29" s="16">
        <v>2027</v>
      </c>
    </row>
    <row r="30" spans="1:28" ht="53.25" customHeight="1" x14ac:dyDescent="0.25">
      <c r="A30" s="12">
        <v>0</v>
      </c>
      <c r="B30" s="12">
        <v>0</v>
      </c>
      <c r="C30" s="12">
        <v>2</v>
      </c>
      <c r="D30" s="12">
        <v>0</v>
      </c>
      <c r="E30" s="12">
        <v>4</v>
      </c>
      <c r="F30" s="12">
        <v>1</v>
      </c>
      <c r="G30" s="12">
        <v>0</v>
      </c>
      <c r="H30" s="12">
        <v>1</v>
      </c>
      <c r="I30" s="12">
        <v>1</v>
      </c>
      <c r="J30" s="12">
        <v>0</v>
      </c>
      <c r="K30" s="12">
        <v>0</v>
      </c>
      <c r="L30" s="12">
        <v>2</v>
      </c>
      <c r="M30" s="12">
        <v>9</v>
      </c>
      <c r="N30" s="12">
        <v>9</v>
      </c>
      <c r="O30" s="12">
        <v>9</v>
      </c>
      <c r="P30" s="12">
        <v>9</v>
      </c>
      <c r="Q30" s="12">
        <v>9</v>
      </c>
      <c r="R30" s="27" t="s">
        <v>52</v>
      </c>
      <c r="S30" s="22" t="s">
        <v>6</v>
      </c>
      <c r="T30" s="23">
        <v>0</v>
      </c>
      <c r="U30" s="23">
        <f>1084.6-12.5</f>
        <v>1072.0999999999999</v>
      </c>
      <c r="V30" s="23">
        <v>0</v>
      </c>
      <c r="W30" s="23">
        <f>1782.6-116.7</f>
        <v>1665.8999999999999</v>
      </c>
      <c r="X30" s="23">
        <v>1115.9000000000001</v>
      </c>
      <c r="Y30" s="23">
        <v>1115.9000000000001</v>
      </c>
      <c r="Z30" s="23">
        <v>1115.9000000000001</v>
      </c>
      <c r="AA30" s="23">
        <f>SUM(T30:Z30)</f>
        <v>6085.7000000000007</v>
      </c>
      <c r="AB30" s="16">
        <v>2027</v>
      </c>
    </row>
    <row r="31" spans="1:28" ht="32.2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28" t="s">
        <v>30</v>
      </c>
      <c r="S31" s="17" t="s">
        <v>8</v>
      </c>
      <c r="T31" s="26">
        <v>100</v>
      </c>
      <c r="U31" s="26">
        <v>100</v>
      </c>
      <c r="V31" s="26">
        <v>100</v>
      </c>
      <c r="W31" s="26">
        <v>100</v>
      </c>
      <c r="X31" s="26">
        <v>100</v>
      </c>
      <c r="Y31" s="26">
        <v>100</v>
      </c>
      <c r="Z31" s="26">
        <v>100</v>
      </c>
      <c r="AA31" s="26">
        <v>100</v>
      </c>
      <c r="AB31" s="16">
        <v>2027</v>
      </c>
    </row>
    <row r="32" spans="1:28" ht="36" customHeight="1" x14ac:dyDescent="0.25">
      <c r="A32" s="12">
        <v>0</v>
      </c>
      <c r="B32" s="12">
        <v>0</v>
      </c>
      <c r="C32" s="12">
        <v>2</v>
      </c>
      <c r="D32" s="12">
        <v>0</v>
      </c>
      <c r="E32" s="12">
        <v>4</v>
      </c>
      <c r="F32" s="12">
        <v>1</v>
      </c>
      <c r="G32" s="12">
        <v>0</v>
      </c>
      <c r="H32" s="12">
        <v>1</v>
      </c>
      <c r="I32" s="12">
        <v>1</v>
      </c>
      <c r="J32" s="12">
        <v>0</v>
      </c>
      <c r="K32" s="12">
        <v>0</v>
      </c>
      <c r="L32" s="12">
        <v>2</v>
      </c>
      <c r="M32" s="12">
        <v>9</v>
      </c>
      <c r="N32" s="12">
        <v>9</v>
      </c>
      <c r="O32" s="12">
        <v>9</v>
      </c>
      <c r="P32" s="12">
        <v>9</v>
      </c>
      <c r="Q32" s="12">
        <v>9</v>
      </c>
      <c r="R32" s="27" t="s">
        <v>31</v>
      </c>
      <c r="S32" s="22" t="s">
        <v>6</v>
      </c>
      <c r="T32" s="23">
        <v>2222.4</v>
      </c>
      <c r="U32" s="23">
        <f>2512.8-45.1</f>
        <v>2467.7000000000003</v>
      </c>
      <c r="V32" s="23">
        <f>2954.4-83.9</f>
        <v>2870.5</v>
      </c>
      <c r="W32" s="23">
        <f>3163.2-90</f>
        <v>3073.2</v>
      </c>
      <c r="X32" s="23">
        <v>3520.8</v>
      </c>
      <c r="Y32" s="23">
        <v>3520.8</v>
      </c>
      <c r="Z32" s="23">
        <v>3520.8</v>
      </c>
      <c r="AA32" s="23">
        <f>SUM(T32:Z32)</f>
        <v>21196.199999999997</v>
      </c>
      <c r="AB32" s="16">
        <v>2027</v>
      </c>
    </row>
    <row r="33" spans="1:28" ht="31.5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28" t="s">
        <v>32</v>
      </c>
      <c r="S33" s="17" t="s">
        <v>7</v>
      </c>
      <c r="T33" s="19">
        <v>2</v>
      </c>
      <c r="U33" s="19">
        <v>2</v>
      </c>
      <c r="V33" s="19">
        <v>2</v>
      </c>
      <c r="W33" s="19">
        <v>2</v>
      </c>
      <c r="X33" s="19">
        <v>2</v>
      </c>
      <c r="Y33" s="19">
        <v>2</v>
      </c>
      <c r="Z33" s="19">
        <v>2</v>
      </c>
      <c r="AA33" s="19">
        <v>2</v>
      </c>
      <c r="AB33" s="16">
        <v>2027</v>
      </c>
    </row>
    <row r="34" spans="1:28" ht="50.25" customHeight="1" x14ac:dyDescent="0.25">
      <c r="A34" s="12"/>
      <c r="B34" s="12"/>
      <c r="C34" s="12"/>
      <c r="D34" s="12">
        <v>0</v>
      </c>
      <c r="E34" s="12">
        <v>4</v>
      </c>
      <c r="F34" s="12">
        <v>1</v>
      </c>
      <c r="G34" s="12">
        <v>0</v>
      </c>
      <c r="H34" s="12">
        <v>1</v>
      </c>
      <c r="I34" s="12">
        <v>1</v>
      </c>
      <c r="J34" s="12">
        <v>0</v>
      </c>
      <c r="K34" s="12">
        <v>0</v>
      </c>
      <c r="L34" s="12">
        <v>3</v>
      </c>
      <c r="M34" s="12">
        <v>9</v>
      </c>
      <c r="N34" s="12">
        <v>9</v>
      </c>
      <c r="O34" s="12">
        <v>9</v>
      </c>
      <c r="P34" s="12">
        <v>9</v>
      </c>
      <c r="Q34" s="12">
        <v>9</v>
      </c>
      <c r="R34" s="29" t="s">
        <v>55</v>
      </c>
      <c r="S34" s="14" t="s">
        <v>6</v>
      </c>
      <c r="T34" s="21">
        <f>T38+T40+T42+T44+T46+T48+T50+T52+T54+T56+T58+T60+T62+T64</f>
        <v>17628.199999999997</v>
      </c>
      <c r="U34" s="21">
        <f t="shared" ref="U34:V34" si="5">U38+U40+U42+U44+U46+U48+U50+U52+U54+U56+U58+U60+U62+U64</f>
        <v>20534.900000000001</v>
      </c>
      <c r="V34" s="21">
        <f t="shared" si="5"/>
        <v>17013.200000000004</v>
      </c>
      <c r="W34" s="21">
        <f>W38+W40+W42+W44+W46+W48+W50+W52+W54+W56+W58+W60+W62+W64+W66</f>
        <v>23156.200000000004</v>
      </c>
      <c r="X34" s="21">
        <f>X38+X40+X42+X44+X46+X48+X50+X52+X54+X56+X58+X60+X62+X64+X66</f>
        <v>18467</v>
      </c>
      <c r="Y34" s="21">
        <f t="shared" ref="Y34:Z34" si="6">Y38+Y40+Y42+Y44+Y46+Y48+Y50+Y52+Y54+Y56+Y58+Y60+Y62+Y64+Y66</f>
        <v>18467</v>
      </c>
      <c r="Z34" s="21">
        <f t="shared" si="6"/>
        <v>18467</v>
      </c>
      <c r="AA34" s="21">
        <f>SUM(T34:Z34)</f>
        <v>133733.5</v>
      </c>
      <c r="AB34" s="16">
        <v>2027</v>
      </c>
    </row>
    <row r="35" spans="1:28" ht="32.25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28" t="s">
        <v>33</v>
      </c>
      <c r="S35" s="17" t="s">
        <v>8</v>
      </c>
      <c r="T35" s="26">
        <v>100</v>
      </c>
      <c r="U35" s="26">
        <v>100</v>
      </c>
      <c r="V35" s="26">
        <v>100</v>
      </c>
      <c r="W35" s="26">
        <v>100</v>
      </c>
      <c r="X35" s="26">
        <v>100</v>
      </c>
      <c r="Y35" s="26">
        <v>100</v>
      </c>
      <c r="Z35" s="26">
        <v>100</v>
      </c>
      <c r="AA35" s="26">
        <v>100</v>
      </c>
      <c r="AB35" s="16">
        <v>2027</v>
      </c>
    </row>
    <row r="36" spans="1:28" ht="48.7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28" t="s">
        <v>40</v>
      </c>
      <c r="S36" s="17" t="s">
        <v>8</v>
      </c>
      <c r="T36" s="26">
        <v>100</v>
      </c>
      <c r="U36" s="26">
        <v>100</v>
      </c>
      <c r="V36" s="26">
        <v>100</v>
      </c>
      <c r="W36" s="26">
        <v>100</v>
      </c>
      <c r="X36" s="26">
        <v>100</v>
      </c>
      <c r="Y36" s="26">
        <v>100</v>
      </c>
      <c r="Z36" s="26">
        <v>100</v>
      </c>
      <c r="AA36" s="26">
        <v>100</v>
      </c>
      <c r="AB36" s="16">
        <v>2027</v>
      </c>
    </row>
    <row r="37" spans="1:28" ht="50.2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28" t="s">
        <v>58</v>
      </c>
      <c r="S37" s="17" t="s">
        <v>8</v>
      </c>
      <c r="T37" s="26">
        <v>0</v>
      </c>
      <c r="U37" s="26">
        <v>0</v>
      </c>
      <c r="V37" s="26">
        <v>0</v>
      </c>
      <c r="W37" s="26">
        <v>100</v>
      </c>
      <c r="X37" s="26">
        <v>100</v>
      </c>
      <c r="Y37" s="26">
        <v>100</v>
      </c>
      <c r="Z37" s="26">
        <v>100</v>
      </c>
      <c r="AA37" s="26">
        <v>100</v>
      </c>
      <c r="AB37" s="16">
        <v>2027</v>
      </c>
    </row>
    <row r="38" spans="1:28" ht="33" customHeight="1" x14ac:dyDescent="0.25">
      <c r="A38" s="12">
        <v>0</v>
      </c>
      <c r="B38" s="12">
        <v>0</v>
      </c>
      <c r="C38" s="12">
        <v>1</v>
      </c>
      <c r="D38" s="12">
        <v>0</v>
      </c>
      <c r="E38" s="12">
        <v>4</v>
      </c>
      <c r="F38" s="12">
        <v>1</v>
      </c>
      <c r="G38" s="12">
        <v>0</v>
      </c>
      <c r="H38" s="12">
        <v>1</v>
      </c>
      <c r="I38" s="12">
        <v>1</v>
      </c>
      <c r="J38" s="12">
        <v>0</v>
      </c>
      <c r="K38" s="12">
        <v>0</v>
      </c>
      <c r="L38" s="12">
        <v>3</v>
      </c>
      <c r="M38" s="12">
        <v>9</v>
      </c>
      <c r="N38" s="12">
        <v>9</v>
      </c>
      <c r="O38" s="12">
        <v>9</v>
      </c>
      <c r="P38" s="12">
        <v>9</v>
      </c>
      <c r="Q38" s="12">
        <v>9</v>
      </c>
      <c r="R38" s="27" t="s">
        <v>34</v>
      </c>
      <c r="S38" s="22" t="s">
        <v>6</v>
      </c>
      <c r="T38" s="23">
        <v>1100</v>
      </c>
      <c r="U38" s="23">
        <v>1100</v>
      </c>
      <c r="V38" s="23">
        <v>1100</v>
      </c>
      <c r="W38" s="23">
        <v>2410</v>
      </c>
      <c r="X38" s="23">
        <v>1200</v>
      </c>
      <c r="Y38" s="23">
        <v>1200</v>
      </c>
      <c r="Z38" s="23">
        <v>1200</v>
      </c>
      <c r="AA38" s="23">
        <f>SUM(T38:Z38)</f>
        <v>9310</v>
      </c>
      <c r="AB38" s="16">
        <v>2027</v>
      </c>
    </row>
    <row r="39" spans="1:28" ht="52.5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28" t="s">
        <v>33</v>
      </c>
      <c r="S39" s="17" t="s">
        <v>8</v>
      </c>
      <c r="T39" s="26">
        <v>100</v>
      </c>
      <c r="U39" s="26">
        <v>100</v>
      </c>
      <c r="V39" s="26">
        <v>100</v>
      </c>
      <c r="W39" s="26">
        <v>100</v>
      </c>
      <c r="X39" s="26">
        <v>100</v>
      </c>
      <c r="Y39" s="26">
        <v>100</v>
      </c>
      <c r="Z39" s="26">
        <v>100</v>
      </c>
      <c r="AA39" s="26">
        <v>100</v>
      </c>
      <c r="AB39" s="16">
        <v>2027</v>
      </c>
    </row>
    <row r="40" spans="1:28" ht="50.25" customHeight="1" x14ac:dyDescent="0.25">
      <c r="A40" s="12">
        <v>0</v>
      </c>
      <c r="B40" s="12">
        <v>0</v>
      </c>
      <c r="C40" s="12">
        <v>2</v>
      </c>
      <c r="D40" s="12">
        <v>0</v>
      </c>
      <c r="E40" s="12">
        <v>4</v>
      </c>
      <c r="F40" s="12">
        <v>1</v>
      </c>
      <c r="G40" s="12">
        <v>0</v>
      </c>
      <c r="H40" s="12">
        <v>1</v>
      </c>
      <c r="I40" s="12">
        <v>1</v>
      </c>
      <c r="J40" s="12">
        <v>0</v>
      </c>
      <c r="K40" s="12">
        <v>0</v>
      </c>
      <c r="L40" s="12">
        <v>3</v>
      </c>
      <c r="M40" s="12">
        <v>9</v>
      </c>
      <c r="N40" s="12">
        <v>9</v>
      </c>
      <c r="O40" s="12">
        <v>9</v>
      </c>
      <c r="P40" s="12">
        <v>9</v>
      </c>
      <c r="Q40" s="12">
        <v>9</v>
      </c>
      <c r="R40" s="27" t="s">
        <v>50</v>
      </c>
      <c r="S40" s="22" t="s">
        <v>6</v>
      </c>
      <c r="T40" s="23">
        <v>7903.3</v>
      </c>
      <c r="U40" s="23">
        <f>5206.2+1977.6+224+57.6</f>
        <v>7465.4</v>
      </c>
      <c r="V40" s="23">
        <f>7232-232.3</f>
        <v>6999.7</v>
      </c>
      <c r="W40" s="23">
        <f>9190.2-183.7-158.8</f>
        <v>8847.7000000000007</v>
      </c>
      <c r="X40" s="23">
        <v>5651.8</v>
      </c>
      <c r="Y40" s="23">
        <v>5651.8</v>
      </c>
      <c r="Z40" s="23">
        <v>5651.8</v>
      </c>
      <c r="AA40" s="23">
        <f>SUM(T40:Z40)</f>
        <v>48171.500000000007</v>
      </c>
      <c r="AB40" s="16">
        <v>2027</v>
      </c>
    </row>
    <row r="41" spans="1:28" ht="63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28" t="s">
        <v>51</v>
      </c>
      <c r="S41" s="17" t="s">
        <v>8</v>
      </c>
      <c r="T41" s="26">
        <v>100</v>
      </c>
      <c r="U41" s="26">
        <v>100</v>
      </c>
      <c r="V41" s="26">
        <v>100</v>
      </c>
      <c r="W41" s="26">
        <v>100</v>
      </c>
      <c r="X41" s="26">
        <v>100</v>
      </c>
      <c r="Y41" s="26">
        <v>100</v>
      </c>
      <c r="Z41" s="26">
        <v>100</v>
      </c>
      <c r="AA41" s="26">
        <v>100</v>
      </c>
      <c r="AB41" s="16">
        <v>2027</v>
      </c>
    </row>
    <row r="42" spans="1:28" ht="48.75" customHeight="1" x14ac:dyDescent="0.25">
      <c r="A42" s="12">
        <v>0</v>
      </c>
      <c r="B42" s="12">
        <v>0</v>
      </c>
      <c r="C42" s="12">
        <v>3</v>
      </c>
      <c r="D42" s="12">
        <v>0</v>
      </c>
      <c r="E42" s="12">
        <v>4</v>
      </c>
      <c r="F42" s="12">
        <v>1</v>
      </c>
      <c r="G42" s="12">
        <v>0</v>
      </c>
      <c r="H42" s="12">
        <v>1</v>
      </c>
      <c r="I42" s="12">
        <v>1</v>
      </c>
      <c r="J42" s="12">
        <v>0</v>
      </c>
      <c r="K42" s="12">
        <v>0</v>
      </c>
      <c r="L42" s="12">
        <v>3</v>
      </c>
      <c r="M42" s="12">
        <v>9</v>
      </c>
      <c r="N42" s="12">
        <v>9</v>
      </c>
      <c r="O42" s="12">
        <v>9</v>
      </c>
      <c r="P42" s="12">
        <v>9</v>
      </c>
      <c r="Q42" s="12">
        <v>9</v>
      </c>
      <c r="R42" s="27" t="s">
        <v>50</v>
      </c>
      <c r="S42" s="22" t="s">
        <v>6</v>
      </c>
      <c r="T42" s="23">
        <v>600</v>
      </c>
      <c r="U42" s="23">
        <f>600+400-44.4+50</f>
        <v>1005.6</v>
      </c>
      <c r="V42" s="23">
        <f>600-36</f>
        <v>564</v>
      </c>
      <c r="W42" s="23">
        <v>600</v>
      </c>
      <c r="X42" s="23">
        <v>700</v>
      </c>
      <c r="Y42" s="23">
        <v>700</v>
      </c>
      <c r="Z42" s="23">
        <v>700</v>
      </c>
      <c r="AA42" s="23">
        <f>SUM(T42:Z42)</f>
        <v>4869.6000000000004</v>
      </c>
      <c r="AB42" s="16">
        <v>2027</v>
      </c>
    </row>
    <row r="43" spans="1:28" ht="51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28" t="s">
        <v>38</v>
      </c>
      <c r="S43" s="17" t="s">
        <v>8</v>
      </c>
      <c r="T43" s="26">
        <v>100</v>
      </c>
      <c r="U43" s="26">
        <v>100</v>
      </c>
      <c r="V43" s="26">
        <v>100</v>
      </c>
      <c r="W43" s="26">
        <v>100</v>
      </c>
      <c r="X43" s="26">
        <v>100</v>
      </c>
      <c r="Y43" s="26">
        <v>100</v>
      </c>
      <c r="Z43" s="26">
        <v>100</v>
      </c>
      <c r="AA43" s="26">
        <v>100</v>
      </c>
      <c r="AB43" s="16">
        <v>2027</v>
      </c>
    </row>
    <row r="44" spans="1:28" ht="51.75" customHeight="1" x14ac:dyDescent="0.25">
      <c r="A44" s="12">
        <v>0</v>
      </c>
      <c r="B44" s="12">
        <v>0</v>
      </c>
      <c r="C44" s="12">
        <v>4</v>
      </c>
      <c r="D44" s="12">
        <v>0</v>
      </c>
      <c r="E44" s="12">
        <v>4</v>
      </c>
      <c r="F44" s="12">
        <v>1</v>
      </c>
      <c r="G44" s="12">
        <v>0</v>
      </c>
      <c r="H44" s="12">
        <v>1</v>
      </c>
      <c r="I44" s="12">
        <v>1</v>
      </c>
      <c r="J44" s="12">
        <v>0</v>
      </c>
      <c r="K44" s="12">
        <v>0</v>
      </c>
      <c r="L44" s="12">
        <v>3</v>
      </c>
      <c r="M44" s="12">
        <v>9</v>
      </c>
      <c r="N44" s="12">
        <v>9</v>
      </c>
      <c r="O44" s="12">
        <v>9</v>
      </c>
      <c r="P44" s="12">
        <v>9</v>
      </c>
      <c r="Q44" s="12">
        <v>9</v>
      </c>
      <c r="R44" s="27" t="s">
        <v>50</v>
      </c>
      <c r="S44" s="22" t="s">
        <v>6</v>
      </c>
      <c r="T44" s="23">
        <v>600</v>
      </c>
      <c r="U44" s="23">
        <f>600+590+50</f>
        <v>1240</v>
      </c>
      <c r="V44" s="23">
        <v>600</v>
      </c>
      <c r="W44" s="23">
        <v>899.6</v>
      </c>
      <c r="X44" s="23">
        <v>700</v>
      </c>
      <c r="Y44" s="23">
        <v>700</v>
      </c>
      <c r="Z44" s="23">
        <v>700</v>
      </c>
      <c r="AA44" s="23">
        <f>SUM(T44:Z44)</f>
        <v>5439.6</v>
      </c>
      <c r="AB44" s="16">
        <v>2027</v>
      </c>
    </row>
    <row r="45" spans="1:28" ht="47.25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28" t="s">
        <v>39</v>
      </c>
      <c r="S45" s="17" t="s">
        <v>8</v>
      </c>
      <c r="T45" s="26">
        <v>100</v>
      </c>
      <c r="U45" s="26">
        <v>100</v>
      </c>
      <c r="V45" s="26">
        <v>100</v>
      </c>
      <c r="W45" s="26">
        <v>100</v>
      </c>
      <c r="X45" s="26">
        <v>100</v>
      </c>
      <c r="Y45" s="26">
        <v>100</v>
      </c>
      <c r="Z45" s="26">
        <v>100</v>
      </c>
      <c r="AA45" s="26">
        <v>100</v>
      </c>
      <c r="AB45" s="16">
        <v>2027</v>
      </c>
    </row>
    <row r="46" spans="1:28" ht="50.25" customHeight="1" x14ac:dyDescent="0.25">
      <c r="A46" s="12">
        <v>0</v>
      </c>
      <c r="B46" s="12">
        <v>0</v>
      </c>
      <c r="C46" s="12">
        <v>5</v>
      </c>
      <c r="D46" s="12">
        <v>0</v>
      </c>
      <c r="E46" s="12">
        <v>4</v>
      </c>
      <c r="F46" s="12">
        <v>1</v>
      </c>
      <c r="G46" s="12">
        <v>0</v>
      </c>
      <c r="H46" s="12">
        <v>1</v>
      </c>
      <c r="I46" s="12">
        <v>1</v>
      </c>
      <c r="J46" s="12">
        <v>0</v>
      </c>
      <c r="K46" s="12">
        <v>0</v>
      </c>
      <c r="L46" s="12">
        <v>3</v>
      </c>
      <c r="M46" s="12">
        <v>9</v>
      </c>
      <c r="N46" s="12">
        <v>9</v>
      </c>
      <c r="O46" s="12">
        <v>9</v>
      </c>
      <c r="P46" s="12">
        <v>9</v>
      </c>
      <c r="Q46" s="12">
        <v>9</v>
      </c>
      <c r="R46" s="27" t="s">
        <v>50</v>
      </c>
      <c r="S46" s="22" t="s">
        <v>6</v>
      </c>
      <c r="T46" s="23">
        <v>600</v>
      </c>
      <c r="U46" s="23">
        <f>600+600+50</f>
        <v>1250</v>
      </c>
      <c r="V46" s="23">
        <v>600</v>
      </c>
      <c r="W46" s="23">
        <v>600</v>
      </c>
      <c r="X46" s="23">
        <v>700</v>
      </c>
      <c r="Y46" s="23">
        <v>700</v>
      </c>
      <c r="Z46" s="23">
        <v>700</v>
      </c>
      <c r="AA46" s="23">
        <f>SUM(T46:Z46)</f>
        <v>5150</v>
      </c>
      <c r="AB46" s="16">
        <v>2027</v>
      </c>
    </row>
    <row r="47" spans="1:28" ht="47.25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28" t="s">
        <v>41</v>
      </c>
      <c r="S47" s="17" t="s">
        <v>8</v>
      </c>
      <c r="T47" s="26">
        <v>100</v>
      </c>
      <c r="U47" s="26">
        <v>100</v>
      </c>
      <c r="V47" s="26">
        <v>100</v>
      </c>
      <c r="W47" s="26">
        <v>100</v>
      </c>
      <c r="X47" s="26">
        <v>100</v>
      </c>
      <c r="Y47" s="26">
        <v>100</v>
      </c>
      <c r="Z47" s="26">
        <v>100</v>
      </c>
      <c r="AA47" s="26">
        <v>100</v>
      </c>
      <c r="AB47" s="16">
        <v>2027</v>
      </c>
    </row>
    <row r="48" spans="1:28" ht="49.5" customHeight="1" x14ac:dyDescent="0.25">
      <c r="A48" s="12">
        <v>0</v>
      </c>
      <c r="B48" s="12">
        <v>0</v>
      </c>
      <c r="C48" s="12">
        <v>6</v>
      </c>
      <c r="D48" s="12">
        <v>0</v>
      </c>
      <c r="E48" s="12">
        <v>4</v>
      </c>
      <c r="F48" s="12">
        <v>1</v>
      </c>
      <c r="G48" s="12">
        <v>0</v>
      </c>
      <c r="H48" s="12">
        <v>1</v>
      </c>
      <c r="I48" s="12">
        <v>1</v>
      </c>
      <c r="J48" s="12">
        <v>0</v>
      </c>
      <c r="K48" s="12">
        <v>0</v>
      </c>
      <c r="L48" s="12">
        <v>3</v>
      </c>
      <c r="M48" s="12">
        <v>9</v>
      </c>
      <c r="N48" s="12">
        <v>9</v>
      </c>
      <c r="O48" s="12">
        <v>9</v>
      </c>
      <c r="P48" s="12">
        <v>9</v>
      </c>
      <c r="Q48" s="12">
        <v>9</v>
      </c>
      <c r="R48" s="27" t="s">
        <v>50</v>
      </c>
      <c r="S48" s="22" t="s">
        <v>6</v>
      </c>
      <c r="T48" s="23">
        <v>600</v>
      </c>
      <c r="U48" s="23">
        <f>600+590+50</f>
        <v>1240</v>
      </c>
      <c r="V48" s="23">
        <v>600</v>
      </c>
      <c r="W48" s="23">
        <v>600</v>
      </c>
      <c r="X48" s="23">
        <v>700</v>
      </c>
      <c r="Y48" s="23">
        <v>700</v>
      </c>
      <c r="Z48" s="23">
        <v>700</v>
      </c>
      <c r="AA48" s="23">
        <f>SUM(T48:Z48)</f>
        <v>5140</v>
      </c>
      <c r="AB48" s="16">
        <v>2027</v>
      </c>
    </row>
    <row r="49" spans="1:28" ht="47.25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28" t="s">
        <v>42</v>
      </c>
      <c r="S49" s="17" t="s">
        <v>8</v>
      </c>
      <c r="T49" s="26">
        <v>100</v>
      </c>
      <c r="U49" s="26">
        <v>100</v>
      </c>
      <c r="V49" s="26">
        <v>100</v>
      </c>
      <c r="W49" s="26">
        <v>100</v>
      </c>
      <c r="X49" s="26">
        <v>100</v>
      </c>
      <c r="Y49" s="26">
        <v>100</v>
      </c>
      <c r="Z49" s="26">
        <v>100</v>
      </c>
      <c r="AA49" s="26">
        <v>100</v>
      </c>
      <c r="AB49" s="16">
        <v>2027</v>
      </c>
    </row>
    <row r="50" spans="1:28" ht="47.25" customHeight="1" x14ac:dyDescent="0.25">
      <c r="A50" s="12">
        <v>0</v>
      </c>
      <c r="B50" s="12">
        <v>0</v>
      </c>
      <c r="C50" s="12">
        <v>9</v>
      </c>
      <c r="D50" s="12">
        <v>0</v>
      </c>
      <c r="E50" s="12">
        <v>4</v>
      </c>
      <c r="F50" s="12">
        <v>1</v>
      </c>
      <c r="G50" s="12">
        <v>0</v>
      </c>
      <c r="H50" s="12">
        <v>1</v>
      </c>
      <c r="I50" s="12">
        <v>1</v>
      </c>
      <c r="J50" s="12">
        <v>0</v>
      </c>
      <c r="K50" s="12">
        <v>0</v>
      </c>
      <c r="L50" s="12">
        <v>3</v>
      </c>
      <c r="M50" s="12">
        <v>9</v>
      </c>
      <c r="N50" s="12">
        <v>9</v>
      </c>
      <c r="O50" s="12">
        <v>9</v>
      </c>
      <c r="P50" s="12">
        <v>9</v>
      </c>
      <c r="Q50" s="12">
        <v>9</v>
      </c>
      <c r="R50" s="27" t="s">
        <v>50</v>
      </c>
      <c r="S50" s="22" t="s">
        <v>6</v>
      </c>
      <c r="T50" s="23">
        <v>1474.9</v>
      </c>
      <c r="U50" s="23">
        <v>1752.9</v>
      </c>
      <c r="V50" s="23">
        <v>1357.4</v>
      </c>
      <c r="W50" s="23">
        <v>1321</v>
      </c>
      <c r="X50" s="23">
        <f>40+45.7+254.4</f>
        <v>340.1</v>
      </c>
      <c r="Y50" s="23">
        <f t="shared" ref="Y50:Z50" si="7">40+45.7+254.4</f>
        <v>340.1</v>
      </c>
      <c r="Z50" s="23">
        <f t="shared" si="7"/>
        <v>340.1</v>
      </c>
      <c r="AA50" s="23">
        <f>SUM(T50:Z50)</f>
        <v>6926.5000000000018</v>
      </c>
      <c r="AB50" s="16">
        <v>2027</v>
      </c>
    </row>
    <row r="51" spans="1:28" ht="48.75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28" t="s">
        <v>43</v>
      </c>
      <c r="S51" s="17" t="s">
        <v>8</v>
      </c>
      <c r="T51" s="26">
        <v>100</v>
      </c>
      <c r="U51" s="26">
        <v>100</v>
      </c>
      <c r="V51" s="26">
        <v>100</v>
      </c>
      <c r="W51" s="26">
        <v>100</v>
      </c>
      <c r="X51" s="26">
        <v>100</v>
      </c>
      <c r="Y51" s="26">
        <v>100</v>
      </c>
      <c r="Z51" s="26">
        <v>100</v>
      </c>
      <c r="AA51" s="26">
        <v>100</v>
      </c>
      <c r="AB51" s="16">
        <v>2027</v>
      </c>
    </row>
    <row r="52" spans="1:28" ht="50.25" customHeight="1" x14ac:dyDescent="0.25">
      <c r="A52" s="12">
        <v>0</v>
      </c>
      <c r="B52" s="12">
        <v>1</v>
      </c>
      <c r="C52" s="12">
        <v>0</v>
      </c>
      <c r="D52" s="12">
        <v>0</v>
      </c>
      <c r="E52" s="12">
        <v>4</v>
      </c>
      <c r="F52" s="12">
        <v>1</v>
      </c>
      <c r="G52" s="12">
        <v>0</v>
      </c>
      <c r="H52" s="12">
        <v>1</v>
      </c>
      <c r="I52" s="12">
        <v>1</v>
      </c>
      <c r="J52" s="12">
        <v>0</v>
      </c>
      <c r="K52" s="12">
        <v>0</v>
      </c>
      <c r="L52" s="12">
        <v>3</v>
      </c>
      <c r="M52" s="12">
        <v>9</v>
      </c>
      <c r="N52" s="12">
        <v>9</v>
      </c>
      <c r="O52" s="12">
        <v>9</v>
      </c>
      <c r="P52" s="12">
        <v>9</v>
      </c>
      <c r="Q52" s="12">
        <v>9</v>
      </c>
      <c r="R52" s="27" t="s">
        <v>50</v>
      </c>
      <c r="S52" s="22" t="s">
        <v>6</v>
      </c>
      <c r="T52" s="23">
        <v>650</v>
      </c>
      <c r="U52" s="23">
        <v>650</v>
      </c>
      <c r="V52" s="23">
        <v>650</v>
      </c>
      <c r="W52" s="23">
        <v>650</v>
      </c>
      <c r="X52" s="23">
        <v>750</v>
      </c>
      <c r="Y52" s="23">
        <v>750</v>
      </c>
      <c r="Z52" s="23">
        <v>750</v>
      </c>
      <c r="AA52" s="23">
        <f>SUM(T52:Z52)</f>
        <v>4850</v>
      </c>
      <c r="AB52" s="16">
        <v>2027</v>
      </c>
    </row>
    <row r="53" spans="1:28" ht="47.25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28" t="s">
        <v>47</v>
      </c>
      <c r="S53" s="17" t="s">
        <v>8</v>
      </c>
      <c r="T53" s="26">
        <v>100</v>
      </c>
      <c r="U53" s="26">
        <v>100</v>
      </c>
      <c r="V53" s="26">
        <v>100</v>
      </c>
      <c r="W53" s="26">
        <v>100</v>
      </c>
      <c r="X53" s="26">
        <v>100</v>
      </c>
      <c r="Y53" s="26">
        <v>100</v>
      </c>
      <c r="Z53" s="26">
        <v>100</v>
      </c>
      <c r="AA53" s="26">
        <v>100</v>
      </c>
      <c r="AB53" s="16">
        <v>2027</v>
      </c>
    </row>
    <row r="54" spans="1:28" ht="51" customHeight="1" x14ac:dyDescent="0.25">
      <c r="A54" s="12">
        <v>0</v>
      </c>
      <c r="B54" s="12">
        <v>1</v>
      </c>
      <c r="C54" s="12">
        <v>1</v>
      </c>
      <c r="D54" s="12">
        <v>0</v>
      </c>
      <c r="E54" s="12">
        <v>4</v>
      </c>
      <c r="F54" s="12">
        <v>1</v>
      </c>
      <c r="G54" s="12">
        <v>0</v>
      </c>
      <c r="H54" s="12">
        <v>1</v>
      </c>
      <c r="I54" s="12">
        <v>1</v>
      </c>
      <c r="J54" s="12">
        <v>0</v>
      </c>
      <c r="K54" s="12">
        <v>0</v>
      </c>
      <c r="L54" s="12">
        <v>3</v>
      </c>
      <c r="M54" s="12">
        <v>9</v>
      </c>
      <c r="N54" s="12">
        <v>9</v>
      </c>
      <c r="O54" s="12">
        <v>9</v>
      </c>
      <c r="P54" s="12">
        <v>9</v>
      </c>
      <c r="Q54" s="12">
        <v>9</v>
      </c>
      <c r="R54" s="27" t="s">
        <v>50</v>
      </c>
      <c r="S54" s="22" t="s">
        <v>6</v>
      </c>
      <c r="T54" s="23">
        <v>800</v>
      </c>
      <c r="U54" s="23">
        <v>1400</v>
      </c>
      <c r="V54" s="23">
        <f>800+500</f>
        <v>1300</v>
      </c>
      <c r="W54" s="23">
        <f>1100+600+400+200</f>
        <v>2300</v>
      </c>
      <c r="X54" s="23">
        <v>1400</v>
      </c>
      <c r="Y54" s="23">
        <v>1400</v>
      </c>
      <c r="Z54" s="23">
        <v>1400</v>
      </c>
      <c r="AA54" s="23">
        <f>SUM(T54:Z54)</f>
        <v>10000</v>
      </c>
      <c r="AB54" s="16">
        <v>2027</v>
      </c>
    </row>
    <row r="55" spans="1:28" ht="47.25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28" t="s">
        <v>48</v>
      </c>
      <c r="S55" s="17" t="s">
        <v>8</v>
      </c>
      <c r="T55" s="26">
        <v>100</v>
      </c>
      <c r="U55" s="26">
        <v>100</v>
      </c>
      <c r="V55" s="26">
        <v>100</v>
      </c>
      <c r="W55" s="26">
        <v>100</v>
      </c>
      <c r="X55" s="26">
        <v>100</v>
      </c>
      <c r="Y55" s="26">
        <v>100</v>
      </c>
      <c r="Z55" s="26">
        <v>100</v>
      </c>
      <c r="AA55" s="26">
        <v>100</v>
      </c>
      <c r="AB55" s="16">
        <v>2027</v>
      </c>
    </row>
    <row r="56" spans="1:28" ht="48.75" customHeight="1" x14ac:dyDescent="0.25">
      <c r="A56" s="12">
        <v>0</v>
      </c>
      <c r="B56" s="12">
        <v>1</v>
      </c>
      <c r="C56" s="12">
        <v>2</v>
      </c>
      <c r="D56" s="12">
        <v>0</v>
      </c>
      <c r="E56" s="12">
        <v>4</v>
      </c>
      <c r="F56" s="12">
        <v>1</v>
      </c>
      <c r="G56" s="12">
        <v>0</v>
      </c>
      <c r="H56" s="12">
        <v>1</v>
      </c>
      <c r="I56" s="12">
        <v>1</v>
      </c>
      <c r="J56" s="12">
        <v>0</v>
      </c>
      <c r="K56" s="12">
        <v>0</v>
      </c>
      <c r="L56" s="12">
        <v>3</v>
      </c>
      <c r="M56" s="12">
        <v>9</v>
      </c>
      <c r="N56" s="12">
        <v>9</v>
      </c>
      <c r="O56" s="12">
        <v>9</v>
      </c>
      <c r="P56" s="12">
        <v>9</v>
      </c>
      <c r="Q56" s="12">
        <v>9</v>
      </c>
      <c r="R56" s="27" t="s">
        <v>50</v>
      </c>
      <c r="S56" s="22" t="s">
        <v>6</v>
      </c>
      <c r="T56" s="23">
        <v>500</v>
      </c>
      <c r="U56" s="23">
        <v>500</v>
      </c>
      <c r="V56" s="23">
        <f>600-59.4</f>
        <v>540.6</v>
      </c>
      <c r="W56" s="23">
        <f>600+130</f>
        <v>730</v>
      </c>
      <c r="X56" s="23">
        <v>750</v>
      </c>
      <c r="Y56" s="23">
        <v>750</v>
      </c>
      <c r="Z56" s="23">
        <v>750</v>
      </c>
      <c r="AA56" s="23">
        <f>SUM(T56:Z56)</f>
        <v>4520.6000000000004</v>
      </c>
      <c r="AB56" s="16">
        <v>2027</v>
      </c>
    </row>
    <row r="57" spans="1:28" ht="50.2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28" t="s">
        <v>35</v>
      </c>
      <c r="S57" s="17" t="s">
        <v>8</v>
      </c>
      <c r="T57" s="26">
        <v>100</v>
      </c>
      <c r="U57" s="26">
        <v>100</v>
      </c>
      <c r="V57" s="26">
        <v>100</v>
      </c>
      <c r="W57" s="26">
        <v>100</v>
      </c>
      <c r="X57" s="26">
        <v>100</v>
      </c>
      <c r="Y57" s="26">
        <v>100</v>
      </c>
      <c r="Z57" s="26">
        <v>100</v>
      </c>
      <c r="AA57" s="26">
        <v>100</v>
      </c>
      <c r="AB57" s="16">
        <v>2027</v>
      </c>
    </row>
    <row r="58" spans="1:28" ht="52.5" customHeight="1" x14ac:dyDescent="0.25">
      <c r="A58" s="12">
        <v>0</v>
      </c>
      <c r="B58" s="12">
        <v>1</v>
      </c>
      <c r="C58" s="12">
        <v>9</v>
      </c>
      <c r="D58" s="12">
        <v>0</v>
      </c>
      <c r="E58" s="12">
        <v>4</v>
      </c>
      <c r="F58" s="12">
        <v>1</v>
      </c>
      <c r="G58" s="12">
        <v>0</v>
      </c>
      <c r="H58" s="12">
        <v>1</v>
      </c>
      <c r="I58" s="12">
        <v>1</v>
      </c>
      <c r="J58" s="12">
        <v>0</v>
      </c>
      <c r="K58" s="12">
        <v>0</v>
      </c>
      <c r="L58" s="12">
        <v>3</v>
      </c>
      <c r="M58" s="12">
        <v>9</v>
      </c>
      <c r="N58" s="12">
        <v>9</v>
      </c>
      <c r="O58" s="12">
        <v>9</v>
      </c>
      <c r="P58" s="12">
        <v>9</v>
      </c>
      <c r="Q58" s="12">
        <v>9</v>
      </c>
      <c r="R58" s="27" t="s">
        <v>50</v>
      </c>
      <c r="S58" s="22" t="s">
        <v>6</v>
      </c>
      <c r="T58" s="23">
        <v>400</v>
      </c>
      <c r="U58" s="23">
        <f>980-449</f>
        <v>531</v>
      </c>
      <c r="V58" s="23">
        <f>500-18.9</f>
        <v>481.1</v>
      </c>
      <c r="W58" s="23">
        <f>500+542</f>
        <v>1042</v>
      </c>
      <c r="X58" s="23">
        <v>600</v>
      </c>
      <c r="Y58" s="23">
        <v>600</v>
      </c>
      <c r="Z58" s="23">
        <v>600</v>
      </c>
      <c r="AA58" s="23">
        <f>SUM(T58:Z58)</f>
        <v>4254.1000000000004</v>
      </c>
      <c r="AB58" s="16">
        <v>2027</v>
      </c>
    </row>
    <row r="59" spans="1:28" ht="63" customHeight="1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28" t="s">
        <v>44</v>
      </c>
      <c r="S59" s="17" t="s">
        <v>8</v>
      </c>
      <c r="T59" s="26">
        <v>100</v>
      </c>
      <c r="U59" s="26">
        <v>100</v>
      </c>
      <c r="V59" s="26">
        <v>100</v>
      </c>
      <c r="W59" s="26">
        <v>100</v>
      </c>
      <c r="X59" s="26">
        <v>100</v>
      </c>
      <c r="Y59" s="26">
        <v>100</v>
      </c>
      <c r="Z59" s="26">
        <v>100</v>
      </c>
      <c r="AA59" s="26">
        <v>100</v>
      </c>
      <c r="AB59" s="16">
        <v>2027</v>
      </c>
    </row>
    <row r="60" spans="1:28" ht="48.75" customHeight="1" x14ac:dyDescent="0.25">
      <c r="A60" s="12">
        <v>0</v>
      </c>
      <c r="B60" s="12">
        <v>2</v>
      </c>
      <c r="C60" s="12">
        <v>0</v>
      </c>
      <c r="D60" s="12">
        <v>0</v>
      </c>
      <c r="E60" s="12">
        <v>4</v>
      </c>
      <c r="F60" s="12">
        <v>1</v>
      </c>
      <c r="G60" s="12">
        <v>0</v>
      </c>
      <c r="H60" s="12">
        <v>1</v>
      </c>
      <c r="I60" s="12">
        <v>1</v>
      </c>
      <c r="J60" s="12">
        <v>0</v>
      </c>
      <c r="K60" s="12">
        <v>0</v>
      </c>
      <c r="L60" s="12">
        <v>3</v>
      </c>
      <c r="M60" s="12">
        <v>9</v>
      </c>
      <c r="N60" s="12">
        <v>9</v>
      </c>
      <c r="O60" s="12">
        <v>9</v>
      </c>
      <c r="P60" s="12">
        <v>9</v>
      </c>
      <c r="Q60" s="12">
        <v>9</v>
      </c>
      <c r="R60" s="27" t="s">
        <v>50</v>
      </c>
      <c r="S60" s="22" t="s">
        <v>6</v>
      </c>
      <c r="T60" s="23">
        <v>1150</v>
      </c>
      <c r="U60" s="23">
        <v>1150</v>
      </c>
      <c r="V60" s="23">
        <v>1150</v>
      </c>
      <c r="W60" s="23">
        <v>1150</v>
      </c>
      <c r="X60" s="23">
        <v>2800</v>
      </c>
      <c r="Y60" s="23">
        <v>2800</v>
      </c>
      <c r="Z60" s="23">
        <v>2800</v>
      </c>
      <c r="AA60" s="23">
        <f>SUM(T60:Z60)</f>
        <v>13000</v>
      </c>
      <c r="AB60" s="16">
        <v>2027</v>
      </c>
    </row>
    <row r="61" spans="1:28" ht="47.25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28" t="s">
        <v>49</v>
      </c>
      <c r="S61" s="17" t="s">
        <v>8</v>
      </c>
      <c r="T61" s="26">
        <v>100</v>
      </c>
      <c r="U61" s="26">
        <v>100</v>
      </c>
      <c r="V61" s="26">
        <v>100</v>
      </c>
      <c r="W61" s="26">
        <v>100</v>
      </c>
      <c r="X61" s="26">
        <v>100</v>
      </c>
      <c r="Y61" s="26">
        <v>100</v>
      </c>
      <c r="Z61" s="26">
        <v>100</v>
      </c>
      <c r="AA61" s="26">
        <v>100</v>
      </c>
      <c r="AB61" s="16">
        <v>2027</v>
      </c>
    </row>
    <row r="62" spans="1:28" ht="49.5" customHeight="1" x14ac:dyDescent="0.25">
      <c r="A62" s="12">
        <v>0</v>
      </c>
      <c r="B62" s="12">
        <v>4</v>
      </c>
      <c r="C62" s="12">
        <v>3</v>
      </c>
      <c r="D62" s="12">
        <v>0</v>
      </c>
      <c r="E62" s="12">
        <v>4</v>
      </c>
      <c r="F62" s="12">
        <v>1</v>
      </c>
      <c r="G62" s="12">
        <v>0</v>
      </c>
      <c r="H62" s="12">
        <v>1</v>
      </c>
      <c r="I62" s="12">
        <v>1</v>
      </c>
      <c r="J62" s="12">
        <v>0</v>
      </c>
      <c r="K62" s="12">
        <v>0</v>
      </c>
      <c r="L62" s="12">
        <v>3</v>
      </c>
      <c r="M62" s="12">
        <v>9</v>
      </c>
      <c r="N62" s="12">
        <v>9</v>
      </c>
      <c r="O62" s="12">
        <v>9</v>
      </c>
      <c r="P62" s="12">
        <v>9</v>
      </c>
      <c r="Q62" s="12">
        <v>9</v>
      </c>
      <c r="R62" s="27" t="s">
        <v>50</v>
      </c>
      <c r="S62" s="22" t="s">
        <v>6</v>
      </c>
      <c r="T62" s="23">
        <v>700</v>
      </c>
      <c r="U62" s="23">
        <v>700</v>
      </c>
      <c r="V62" s="23">
        <v>700</v>
      </c>
      <c r="W62" s="23">
        <v>700</v>
      </c>
      <c r="X62" s="23">
        <v>800</v>
      </c>
      <c r="Y62" s="23">
        <v>800</v>
      </c>
      <c r="Z62" s="23">
        <v>800</v>
      </c>
      <c r="AA62" s="23">
        <f>SUM(T62:Z62)</f>
        <v>5200</v>
      </c>
      <c r="AB62" s="16">
        <v>2027</v>
      </c>
    </row>
    <row r="63" spans="1:28" ht="65.25" customHeight="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28" t="s">
        <v>46</v>
      </c>
      <c r="S63" s="17" t="s">
        <v>8</v>
      </c>
      <c r="T63" s="26">
        <v>100</v>
      </c>
      <c r="U63" s="26">
        <v>100</v>
      </c>
      <c r="V63" s="26">
        <v>100</v>
      </c>
      <c r="W63" s="26">
        <v>100</v>
      </c>
      <c r="X63" s="26">
        <v>100</v>
      </c>
      <c r="Y63" s="26">
        <v>100</v>
      </c>
      <c r="Z63" s="26">
        <v>100</v>
      </c>
      <c r="AA63" s="26">
        <v>100</v>
      </c>
      <c r="AB63" s="16">
        <v>2027</v>
      </c>
    </row>
    <row r="64" spans="1:28" ht="49.5" customHeight="1" x14ac:dyDescent="0.25">
      <c r="A64" s="12">
        <v>0</v>
      </c>
      <c r="B64" s="12">
        <v>1</v>
      </c>
      <c r="C64" s="12">
        <v>4</v>
      </c>
      <c r="D64" s="12">
        <v>0</v>
      </c>
      <c r="E64" s="12">
        <v>4</v>
      </c>
      <c r="F64" s="12">
        <v>1</v>
      </c>
      <c r="G64" s="12">
        <v>0</v>
      </c>
      <c r="H64" s="12">
        <v>1</v>
      </c>
      <c r="I64" s="12">
        <v>1</v>
      </c>
      <c r="J64" s="12">
        <v>0</v>
      </c>
      <c r="K64" s="12">
        <v>0</v>
      </c>
      <c r="L64" s="12">
        <v>3</v>
      </c>
      <c r="M64" s="12">
        <v>9</v>
      </c>
      <c r="N64" s="12">
        <v>9</v>
      </c>
      <c r="O64" s="12">
        <v>9</v>
      </c>
      <c r="P64" s="12">
        <v>9</v>
      </c>
      <c r="Q64" s="12">
        <v>9</v>
      </c>
      <c r="R64" s="27" t="s">
        <v>50</v>
      </c>
      <c r="S64" s="22" t="s">
        <v>6</v>
      </c>
      <c r="T64" s="23">
        <v>550</v>
      </c>
      <c r="U64" s="23">
        <v>550</v>
      </c>
      <c r="V64" s="23">
        <f>680.4-310</f>
        <v>370.4</v>
      </c>
      <c r="W64" s="23">
        <v>680</v>
      </c>
      <c r="X64" s="23">
        <v>700</v>
      </c>
      <c r="Y64" s="23">
        <v>700</v>
      </c>
      <c r="Z64" s="23">
        <v>700</v>
      </c>
      <c r="AA64" s="23">
        <f>SUM(T64:Z64)</f>
        <v>4250.3999999999996</v>
      </c>
      <c r="AB64" s="16">
        <v>2027</v>
      </c>
    </row>
    <row r="65" spans="1:28" ht="51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28" t="s">
        <v>36</v>
      </c>
      <c r="S65" s="17" t="s">
        <v>8</v>
      </c>
      <c r="T65" s="26">
        <v>100</v>
      </c>
      <c r="U65" s="26">
        <v>100</v>
      </c>
      <c r="V65" s="26">
        <v>100</v>
      </c>
      <c r="W65" s="26">
        <v>100</v>
      </c>
      <c r="X65" s="26">
        <v>100</v>
      </c>
      <c r="Y65" s="26">
        <v>100</v>
      </c>
      <c r="Z65" s="26">
        <v>100</v>
      </c>
      <c r="AA65" s="26">
        <v>100</v>
      </c>
      <c r="AB65" s="16">
        <v>2027</v>
      </c>
    </row>
    <row r="66" spans="1:28" ht="49.5" customHeight="1" x14ac:dyDescent="0.25">
      <c r="A66" s="12">
        <v>0</v>
      </c>
      <c r="B66" s="12">
        <v>1</v>
      </c>
      <c r="C66" s="12">
        <v>6</v>
      </c>
      <c r="D66" s="12">
        <v>0</v>
      </c>
      <c r="E66" s="12">
        <v>4</v>
      </c>
      <c r="F66" s="12">
        <v>1</v>
      </c>
      <c r="G66" s="12">
        <v>0</v>
      </c>
      <c r="H66" s="12">
        <v>1</v>
      </c>
      <c r="I66" s="12">
        <v>1</v>
      </c>
      <c r="J66" s="12">
        <v>0</v>
      </c>
      <c r="K66" s="12">
        <v>0</v>
      </c>
      <c r="L66" s="12">
        <v>3</v>
      </c>
      <c r="M66" s="12">
        <v>9</v>
      </c>
      <c r="N66" s="12">
        <v>9</v>
      </c>
      <c r="O66" s="12">
        <v>9</v>
      </c>
      <c r="P66" s="12">
        <v>9</v>
      </c>
      <c r="Q66" s="12">
        <v>9</v>
      </c>
      <c r="R66" s="27" t="s">
        <v>54</v>
      </c>
      <c r="S66" s="22" t="s">
        <v>6</v>
      </c>
      <c r="T66" s="23">
        <v>0</v>
      </c>
      <c r="U66" s="23">
        <v>0</v>
      </c>
      <c r="V66" s="23">
        <v>0</v>
      </c>
      <c r="W66" s="23">
        <v>625.9</v>
      </c>
      <c r="X66" s="23">
        <v>675.1</v>
      </c>
      <c r="Y66" s="23">
        <v>675.1</v>
      </c>
      <c r="Z66" s="23">
        <v>675.1</v>
      </c>
      <c r="AA66" s="23">
        <f>SUM(T66:Z66)</f>
        <v>2651.2</v>
      </c>
      <c r="AB66" s="16">
        <v>2027</v>
      </c>
    </row>
    <row r="67" spans="1:28" ht="51.75" customHeight="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28" t="s">
        <v>53</v>
      </c>
      <c r="S67" s="17" t="s">
        <v>8</v>
      </c>
      <c r="T67" s="26">
        <v>0</v>
      </c>
      <c r="U67" s="26">
        <v>0</v>
      </c>
      <c r="V67" s="26">
        <v>0</v>
      </c>
      <c r="W67" s="26">
        <v>100</v>
      </c>
      <c r="X67" s="26">
        <v>100</v>
      </c>
      <c r="Y67" s="26">
        <v>100</v>
      </c>
      <c r="Z67" s="26">
        <v>100</v>
      </c>
      <c r="AA67" s="26">
        <v>100</v>
      </c>
      <c r="AB67" s="16">
        <v>2027</v>
      </c>
    </row>
    <row r="68" spans="1:28" ht="15.75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5"/>
      <c r="S68" s="35"/>
      <c r="T68" s="35"/>
      <c r="U68" s="35"/>
      <c r="V68" s="35"/>
      <c r="W68" s="39"/>
      <c r="X68" s="35"/>
      <c r="Y68" s="35"/>
      <c r="Z68" s="35"/>
      <c r="AA68" s="35"/>
      <c r="AB68" s="36" t="s">
        <v>45</v>
      </c>
    </row>
    <row r="69" spans="1:28" ht="83.25" customHeight="1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AB69" s="8"/>
    </row>
    <row r="70" spans="1:28" ht="35.25" customHeight="1" x14ac:dyDescent="0.25">
      <c r="A70" s="1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/>
      <c r="AB70" s="11"/>
    </row>
    <row r="71" spans="1:28" ht="33" customHeight="1" x14ac:dyDescent="0.25">
      <c r="A71" s="10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T71"/>
      <c r="AB71" s="9"/>
    </row>
  </sheetData>
  <mergeCells count="16">
    <mergeCell ref="W1:AB1"/>
    <mergeCell ref="W2:AB2"/>
    <mergeCell ref="R8:AB8"/>
    <mergeCell ref="R9:R11"/>
    <mergeCell ref="S9:S11"/>
    <mergeCell ref="AA9:AB10"/>
    <mergeCell ref="V5:AB5"/>
    <mergeCell ref="A69:R69"/>
    <mergeCell ref="A7:AB7"/>
    <mergeCell ref="A6:AB6"/>
    <mergeCell ref="A9:Q9"/>
    <mergeCell ref="A10:C11"/>
    <mergeCell ref="D10:E11"/>
    <mergeCell ref="F10:G11"/>
    <mergeCell ref="H10:Q11"/>
    <mergeCell ref="T9:Z10"/>
  </mergeCells>
  <pageMargins left="0.25" right="0.25" top="0.44" bottom="0.53" header="0.3" footer="0.3"/>
  <pageSetup paperSize="9" scale="57" fitToHeight="0" orientation="landscape" r:id="rId1"/>
  <headerFooter differentFirst="1">
    <oddHeader>&amp;C&amp;P</oddHeader>
  </headerFooter>
  <rowBreaks count="3" manualBreakCount="3">
    <brk id="29" max="26" man="1"/>
    <brk id="47" max="26" man="1"/>
    <brk id="6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2024-11-20T09:09:43Z</dcterms:modified>
</cp:coreProperties>
</file>